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67" activeTab="0"/>
  </bookViews>
  <sheets>
    <sheet name="Raw Data" sheetId="1" r:id="rId1"/>
    <sheet name="Big Plot" sheetId="2" r:id="rId2"/>
  </sheets>
  <definedNames/>
  <calcPr fullCalcOnLoad="1"/>
</workbook>
</file>

<file path=xl/sharedStrings.xml><?xml version="1.0" encoding="utf-8"?>
<sst xmlns="http://schemas.openxmlformats.org/spreadsheetml/2006/main" count="90" uniqueCount="67">
  <si>
    <t>File</t>
  </si>
  <si>
    <t>DateTime</t>
  </si>
  <si>
    <t>Date</t>
  </si>
  <si>
    <t>Time</t>
  </si>
  <si>
    <t>Day</t>
  </si>
  <si>
    <t>Hour</t>
  </si>
  <si>
    <t>Minute</t>
  </si>
  <si>
    <t>Second</t>
  </si>
  <si>
    <t>Time (seconds)</t>
  </si>
  <si>
    <t>Elp Time (hr)</t>
  </si>
  <si>
    <t>Moon Order</t>
  </si>
  <si>
    <t>I</t>
  </si>
  <si>
    <t>II</t>
  </si>
  <si>
    <t>III</t>
  </si>
  <si>
    <t>IV</t>
  </si>
  <si>
    <t>Jupiter Diameter (Pixels)</t>
  </si>
  <si>
    <t>Jupiter Diameter (Kkm)</t>
  </si>
  <si>
    <t>Scale (Pixels/Kkm)</t>
  </si>
  <si>
    <t>Jupiter_1_2.fit</t>
  </si>
  <si>
    <t>2012-02-08T01:59:44'</t>
  </si>
  <si>
    <t>I,II,III,IV</t>
  </si>
  <si>
    <t>Jupiter_1_3.fit</t>
  </si>
  <si>
    <t>2012-02-08T02:43:12'</t>
  </si>
  <si>
    <t>Jupiter_1_4.fit</t>
  </si>
  <si>
    <t>2012-02-08T03:29:31'</t>
  </si>
  <si>
    <t>Jupiter_1_5.fit</t>
  </si>
  <si>
    <t>2012-02-08T04:02:05'</t>
  </si>
  <si>
    <t>Jupiter_2_1.fit</t>
  </si>
  <si>
    <t>2012-02-09T01:01:04'</t>
  </si>
  <si>
    <t>III,IV,I,II</t>
  </si>
  <si>
    <t>Jupiter_2_2.fit</t>
  </si>
  <si>
    <t>2012-02-09T01:59:40'</t>
  </si>
  <si>
    <t>Jupiter_2_3.fit</t>
  </si>
  <si>
    <t>2012-02-09T03:04:15'</t>
  </si>
  <si>
    <t>Jupiter_3_1.fit</t>
  </si>
  <si>
    <t>2012-02-11T00:11:12'</t>
  </si>
  <si>
    <t>III,II,IV,I</t>
  </si>
  <si>
    <t>Jupiter_3_2.fit</t>
  </si>
  <si>
    <t>2012-02-11T01:10:52'</t>
  </si>
  <si>
    <t>Jupiter_3_3.fit</t>
  </si>
  <si>
    <t>2012-02-11T02:13:43'</t>
  </si>
  <si>
    <t>Jupiter_3_4.fit</t>
  </si>
  <si>
    <t>2012-02-11T03:08:15'</t>
  </si>
  <si>
    <t>Jupiter_4_1.fit</t>
  </si>
  <si>
    <t>2012-02-11T23:48:22'</t>
  </si>
  <si>
    <t>Jupiter_4_2.fit</t>
  </si>
  <si>
    <t>2012-02-12T00:40:33'</t>
  </si>
  <si>
    <t>Jupiter_4_3.fit</t>
  </si>
  <si>
    <t>2012-02-12T01:41:47'</t>
  </si>
  <si>
    <t>Jupiter_4_4.fit</t>
  </si>
  <si>
    <t>2012-02-12T02:46:53'</t>
  </si>
  <si>
    <t>Jupiter_5_1.fit</t>
  </si>
  <si>
    <t>2012-02-12T23:46:27'</t>
  </si>
  <si>
    <t>III,I,IV,II</t>
  </si>
  <si>
    <t>Jupiter_5_2.fit</t>
  </si>
  <si>
    <t>2012-02-13T00:37:42'</t>
  </si>
  <si>
    <t>Jupiter_5_3.fit</t>
  </si>
  <si>
    <t>2012-02-13T01:55:01'</t>
  </si>
  <si>
    <t>Jupiter_5_4.fit</t>
  </si>
  <si>
    <t>2012-02-13T02:41:38'</t>
  </si>
  <si>
    <t>Pixels</t>
  </si>
  <si>
    <t xml:space="preserve">Moon </t>
  </si>
  <si>
    <t>Name</t>
  </si>
  <si>
    <t>Ganymede</t>
  </si>
  <si>
    <t>Europa</t>
  </si>
  <si>
    <t>Callisto</t>
  </si>
  <si>
    <t>IO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</si>
</sst>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41"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5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Arial"/>
      <family val="0"/>
    </font>
    <font>
      <sz val="1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34" borderId="0" xfId="0" applyFont="1" applyFill="1" applyAlignment="1">
      <alignment horizontal="center"/>
    </xf>
    <xf numFmtId="0" fontId="1" fillId="33" borderId="0" xfId="0" applyFont="1" applyFill="1" applyAlignment="1">
      <alignment horizontal="center" wrapText="1"/>
    </xf>
    <xf numFmtId="0" fontId="2" fillId="35" borderId="0" xfId="0" applyFont="1" applyFill="1" applyAlignment="1">
      <alignment/>
    </xf>
    <xf numFmtId="0" fontId="2" fillId="36" borderId="0" xfId="0" applyFont="1" applyFill="1" applyAlignment="1" applyProtection="1">
      <alignment/>
      <protection locked="0"/>
    </xf>
    <xf numFmtId="11" fontId="2" fillId="34" borderId="0" xfId="0" applyNumberFormat="1" applyFont="1" applyFill="1" applyAlignment="1">
      <alignment/>
    </xf>
    <xf numFmtId="0" fontId="2" fillId="34" borderId="0" xfId="0" applyFont="1" applyFill="1" applyAlignment="1">
      <alignment/>
    </xf>
    <xf numFmtId="164" fontId="2" fillId="34" borderId="0" xfId="0" applyNumberFormat="1" applyFont="1" applyFill="1" applyAlignment="1">
      <alignment/>
    </xf>
    <xf numFmtId="0" fontId="1" fillId="37" borderId="0" xfId="0" applyFont="1" applyFill="1" applyAlignment="1">
      <alignment/>
    </xf>
    <xf numFmtId="0" fontId="1" fillId="38" borderId="0" xfId="0" applyFont="1" applyFill="1" applyAlignment="1">
      <alignment horizontal="center"/>
    </xf>
    <xf numFmtId="2" fontId="2" fillId="35" borderId="0" xfId="0" applyNumberFormat="1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AE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6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420E"/>
      <rgbColor rgb="00666699"/>
      <rgbColor rgb="00B3B3B3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Jovian Moon Data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11125"/>
          <c:w val="0.9475"/>
          <c:h val="0.830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D320"/>
              </a:solidFill>
              <a:ln>
                <a:solidFill>
                  <a:srgbClr val="FFD320"/>
                </a:solidFill>
              </a:ln>
            </c:spPr>
          </c:marker>
          <c:xVal>
            <c:numRef>
              <c:f>'Raw Data'!$J$3:$J$21</c:f>
              <c:numCache>
                <c:ptCount val="19"/>
                <c:pt idx="0">
                  <c:v>0</c:v>
                </c:pt>
                <c:pt idx="1">
                  <c:v>0.7244444444444444</c:v>
                </c:pt>
                <c:pt idx="2">
                  <c:v>1.496388888888889</c:v>
                </c:pt>
                <c:pt idx="3">
                  <c:v>2.0391666666666666</c:v>
                </c:pt>
                <c:pt idx="4">
                  <c:v>23.022222222222222</c:v>
                </c:pt>
                <c:pt idx="5">
                  <c:v>23.99888888888889</c:v>
                </c:pt>
                <c:pt idx="6">
                  <c:v>25.075277777777778</c:v>
                </c:pt>
                <c:pt idx="7">
                  <c:v>70.19111111111111</c:v>
                </c:pt>
                <c:pt idx="8">
                  <c:v>71.18555555555555</c:v>
                </c:pt>
                <c:pt idx="9">
                  <c:v>72.23305555555555</c:v>
                </c:pt>
                <c:pt idx="10">
                  <c:v>73.14194444444445</c:v>
                </c:pt>
                <c:pt idx="11">
                  <c:v>93.81055555555555</c:v>
                </c:pt>
                <c:pt idx="12">
                  <c:v>94.68027777777777</c:v>
                </c:pt>
                <c:pt idx="13">
                  <c:v>95.70083333333334</c:v>
                </c:pt>
                <c:pt idx="14">
                  <c:v>96.78583333333333</c:v>
                </c:pt>
                <c:pt idx="15">
                  <c:v>117.7786111111111</c:v>
                </c:pt>
                <c:pt idx="16">
                  <c:v>118.63277777777778</c:v>
                </c:pt>
                <c:pt idx="17">
                  <c:v>119.92138888888888</c:v>
                </c:pt>
                <c:pt idx="18">
                  <c:v>120.69833333333334</c:v>
                </c:pt>
              </c:numCache>
            </c:numRef>
          </c:xVal>
          <c:yVal>
            <c:numRef>
              <c:f>'Raw Data'!$L$3:$L$21</c:f>
              <c:numCache>
                <c:ptCount val="19"/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D320"/>
              </a:solidFill>
              <a:ln>
                <a:solidFill>
                  <a:srgbClr val="FFD320"/>
                </a:solidFill>
              </a:ln>
            </c:spPr>
          </c:marker>
          <c:xVal>
            <c:numRef>
              <c:f>'Raw Data'!$J$3:$J$21</c:f>
              <c:numCache>
                <c:ptCount val="19"/>
                <c:pt idx="0">
                  <c:v>0</c:v>
                </c:pt>
                <c:pt idx="1">
                  <c:v>0.7244444444444444</c:v>
                </c:pt>
                <c:pt idx="2">
                  <c:v>1.496388888888889</c:v>
                </c:pt>
                <c:pt idx="3">
                  <c:v>2.0391666666666666</c:v>
                </c:pt>
                <c:pt idx="4">
                  <c:v>23.022222222222222</c:v>
                </c:pt>
                <c:pt idx="5">
                  <c:v>23.99888888888889</c:v>
                </c:pt>
                <c:pt idx="6">
                  <c:v>25.075277777777778</c:v>
                </c:pt>
                <c:pt idx="7">
                  <c:v>70.19111111111111</c:v>
                </c:pt>
                <c:pt idx="8">
                  <c:v>71.18555555555555</c:v>
                </c:pt>
                <c:pt idx="9">
                  <c:v>72.23305555555555</c:v>
                </c:pt>
                <c:pt idx="10">
                  <c:v>73.14194444444445</c:v>
                </c:pt>
                <c:pt idx="11">
                  <c:v>93.81055555555555</c:v>
                </c:pt>
                <c:pt idx="12">
                  <c:v>94.68027777777777</c:v>
                </c:pt>
                <c:pt idx="13">
                  <c:v>95.70083333333334</c:v>
                </c:pt>
                <c:pt idx="14">
                  <c:v>96.78583333333333</c:v>
                </c:pt>
                <c:pt idx="15">
                  <c:v>117.7786111111111</c:v>
                </c:pt>
                <c:pt idx="16">
                  <c:v>118.63277777777778</c:v>
                </c:pt>
                <c:pt idx="17">
                  <c:v>119.92138888888888</c:v>
                </c:pt>
                <c:pt idx="18">
                  <c:v>120.69833333333334</c:v>
                </c:pt>
              </c:numCache>
            </c:numRef>
          </c:xVal>
          <c:yVal>
            <c:numRef>
              <c:f>'Raw Data'!$M$3:$M$21</c:f>
              <c:numCache>
                <c:ptCount val="19"/>
              </c:numCache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D320"/>
              </a:solidFill>
              <a:ln>
                <a:solidFill>
                  <a:srgbClr val="FFD320"/>
                </a:solidFill>
              </a:ln>
            </c:spPr>
          </c:marker>
          <c:xVal>
            <c:numRef>
              <c:f>'Raw Data'!$J$3:$J$21</c:f>
              <c:numCache>
                <c:ptCount val="19"/>
                <c:pt idx="0">
                  <c:v>0</c:v>
                </c:pt>
                <c:pt idx="1">
                  <c:v>0.7244444444444444</c:v>
                </c:pt>
                <c:pt idx="2">
                  <c:v>1.496388888888889</c:v>
                </c:pt>
                <c:pt idx="3">
                  <c:v>2.0391666666666666</c:v>
                </c:pt>
                <c:pt idx="4">
                  <c:v>23.022222222222222</c:v>
                </c:pt>
                <c:pt idx="5">
                  <c:v>23.99888888888889</c:v>
                </c:pt>
                <c:pt idx="6">
                  <c:v>25.075277777777778</c:v>
                </c:pt>
                <c:pt idx="7">
                  <c:v>70.19111111111111</c:v>
                </c:pt>
                <c:pt idx="8">
                  <c:v>71.18555555555555</c:v>
                </c:pt>
                <c:pt idx="9">
                  <c:v>72.23305555555555</c:v>
                </c:pt>
                <c:pt idx="10">
                  <c:v>73.14194444444445</c:v>
                </c:pt>
                <c:pt idx="11">
                  <c:v>93.81055555555555</c:v>
                </c:pt>
                <c:pt idx="12">
                  <c:v>94.68027777777777</c:v>
                </c:pt>
                <c:pt idx="13">
                  <c:v>95.70083333333334</c:v>
                </c:pt>
                <c:pt idx="14">
                  <c:v>96.78583333333333</c:v>
                </c:pt>
                <c:pt idx="15">
                  <c:v>117.7786111111111</c:v>
                </c:pt>
                <c:pt idx="16">
                  <c:v>118.63277777777778</c:v>
                </c:pt>
                <c:pt idx="17">
                  <c:v>119.92138888888888</c:v>
                </c:pt>
                <c:pt idx="18">
                  <c:v>120.69833333333334</c:v>
                </c:pt>
              </c:numCache>
            </c:numRef>
          </c:xVal>
          <c:yVal>
            <c:numRef>
              <c:f>'Raw Data'!$N$3:$N$21</c:f>
              <c:numCache>
                <c:ptCount val="19"/>
              </c:numCache>
            </c:numRef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D320"/>
              </a:solidFill>
              <a:ln>
                <a:solidFill>
                  <a:srgbClr val="FFD320"/>
                </a:solidFill>
              </a:ln>
            </c:spPr>
          </c:marker>
          <c:xVal>
            <c:numRef>
              <c:f>'Raw Data'!$J$3:$J$21</c:f>
              <c:numCache>
                <c:ptCount val="19"/>
                <c:pt idx="0">
                  <c:v>0</c:v>
                </c:pt>
                <c:pt idx="1">
                  <c:v>0.7244444444444444</c:v>
                </c:pt>
                <c:pt idx="2">
                  <c:v>1.496388888888889</c:v>
                </c:pt>
                <c:pt idx="3">
                  <c:v>2.0391666666666666</c:v>
                </c:pt>
                <c:pt idx="4">
                  <c:v>23.022222222222222</c:v>
                </c:pt>
                <c:pt idx="5">
                  <c:v>23.99888888888889</c:v>
                </c:pt>
                <c:pt idx="6">
                  <c:v>25.075277777777778</c:v>
                </c:pt>
                <c:pt idx="7">
                  <c:v>70.19111111111111</c:v>
                </c:pt>
                <c:pt idx="8">
                  <c:v>71.18555555555555</c:v>
                </c:pt>
                <c:pt idx="9">
                  <c:v>72.23305555555555</c:v>
                </c:pt>
                <c:pt idx="10">
                  <c:v>73.14194444444445</c:v>
                </c:pt>
                <c:pt idx="11">
                  <c:v>93.81055555555555</c:v>
                </c:pt>
                <c:pt idx="12">
                  <c:v>94.68027777777777</c:v>
                </c:pt>
                <c:pt idx="13">
                  <c:v>95.70083333333334</c:v>
                </c:pt>
                <c:pt idx="14">
                  <c:v>96.78583333333333</c:v>
                </c:pt>
                <c:pt idx="15">
                  <c:v>117.7786111111111</c:v>
                </c:pt>
                <c:pt idx="16">
                  <c:v>118.63277777777778</c:v>
                </c:pt>
                <c:pt idx="17">
                  <c:v>119.92138888888888</c:v>
                </c:pt>
                <c:pt idx="18">
                  <c:v>120.69833333333334</c:v>
                </c:pt>
              </c:numCache>
            </c:numRef>
          </c:xVal>
          <c:yVal>
            <c:numRef>
              <c:f>'Raw Data'!$O$3:$O$21</c:f>
              <c:numCache>
                <c:ptCount val="19"/>
              </c:numCache>
            </c:numRef>
          </c:yVal>
          <c:smooth val="0"/>
        </c:ser>
        <c:axId val="54112585"/>
        <c:axId val="17251218"/>
      </c:scatterChart>
      <c:valAx>
        <c:axId val="541125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 of Observation (Hours)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251218"/>
        <c:crosses val="autoZero"/>
        <c:crossBetween val="midCat"/>
        <c:dispUnits/>
      </c:valAx>
      <c:valAx>
        <c:axId val="172512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Disance from Jupiter (pixels)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112585"/>
        <c:crosses val="autoZero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38100</xdr:rowOff>
    </xdr:from>
    <xdr:to>
      <xdr:col>13</xdr:col>
      <xdr:colOff>476250</xdr:colOff>
      <xdr:row>44</xdr:row>
      <xdr:rowOff>9525</xdr:rowOff>
    </xdr:to>
    <xdr:graphicFrame>
      <xdr:nvGraphicFramePr>
        <xdr:cNvPr id="1" name="Chart 1"/>
        <xdr:cNvGraphicFramePr/>
      </xdr:nvGraphicFramePr>
      <xdr:xfrm>
        <a:off x="809625" y="38100"/>
        <a:ext cx="9696450" cy="709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5"/>
  <sheetViews>
    <sheetView tabSelected="1" zoomScale="90" zoomScaleNormal="90" zoomScalePageLayoutView="0" workbookViewId="0" topLeftCell="A1">
      <selection activeCell="V3" sqref="V3"/>
    </sheetView>
  </sheetViews>
  <sheetFormatPr defaultColWidth="11.57421875" defaultRowHeight="12.75"/>
  <cols>
    <col min="1" max="1" width="17.7109375" style="0" customWidth="1"/>
    <col min="2" max="2" width="0" style="0" hidden="1" customWidth="1"/>
    <col min="3" max="3" width="18.421875" style="0" customWidth="1"/>
    <col min="4" max="4" width="12.8515625" style="0" customWidth="1"/>
    <col min="5" max="9" width="0" style="0" hidden="1" customWidth="1"/>
    <col min="10" max="10" width="16.8515625" style="0" bestFit="1" customWidth="1"/>
    <col min="11" max="11" width="16.57421875" style="0" hidden="1" customWidth="1"/>
    <col min="12" max="15" width="11.57421875" style="0" customWidth="1"/>
    <col min="16" max="16" width="15.140625" style="0" hidden="1" customWidth="1"/>
    <col min="17" max="19" width="0" style="0" hidden="1" customWidth="1"/>
    <col min="20" max="20" width="11.57421875" style="0" customWidth="1"/>
    <col min="21" max="21" width="11.140625" style="0" customWidth="1"/>
    <col min="22" max="22" width="12.57421875" style="0" customWidth="1"/>
    <col min="23" max="23" width="13.00390625" style="0" hidden="1" customWidth="1"/>
    <col min="24" max="24" width="15.28125" style="0" hidden="1" customWidth="1"/>
  </cols>
  <sheetData>
    <row r="1" spans="1:24" ht="49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11</v>
      </c>
      <c r="Q1" s="2" t="s">
        <v>12</v>
      </c>
      <c r="R1" s="2" t="s">
        <v>13</v>
      </c>
      <c r="S1" s="2" t="s">
        <v>14</v>
      </c>
      <c r="V1" s="3" t="s">
        <v>15</v>
      </c>
      <c r="W1" s="3" t="s">
        <v>16</v>
      </c>
      <c r="X1" s="3" t="s">
        <v>17</v>
      </c>
    </row>
    <row r="2" spans="1:24" ht="16.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10"/>
      <c r="M2" s="10"/>
      <c r="N2" s="10"/>
      <c r="O2" s="10"/>
      <c r="P2" s="10"/>
      <c r="Q2" s="10"/>
      <c r="R2" s="10"/>
      <c r="S2" s="10"/>
      <c r="V2" s="3"/>
      <c r="W2" s="3"/>
      <c r="X2" s="3"/>
    </row>
    <row r="3" spans="1:24" ht="15">
      <c r="A3" s="4" t="s">
        <v>18</v>
      </c>
      <c r="B3" s="4" t="s">
        <v>19</v>
      </c>
      <c r="C3" s="4" t="str">
        <f aca="true" t="shared" si="0" ref="C3:C21">LEFT(B3,FIND("T",B3)-1)</f>
        <v>2012-02-08</v>
      </c>
      <c r="D3" s="4" t="str">
        <f aca="true" t="shared" si="1" ref="D3:D21">RIGHT(B3,LEN(B3)-FIND("T",B3))</f>
        <v>01:59:44'</v>
      </c>
      <c r="E3" s="4">
        <f aca="true" t="shared" si="2" ref="E3:E21">VALUE(RIGHT(C3,2))</f>
        <v>8</v>
      </c>
      <c r="F3" s="4">
        <f aca="true" t="shared" si="3" ref="F3:F21">VALUE(LEFT(D3,2))</f>
        <v>1</v>
      </c>
      <c r="G3" s="4">
        <f aca="true" t="shared" si="4" ref="G3:G21">VALUE(MID(D3,4,2))</f>
        <v>59</v>
      </c>
      <c r="H3" s="4">
        <f aca="true" t="shared" si="5" ref="H3:H21">VALUE(MID(D3,7,2))</f>
        <v>44</v>
      </c>
      <c r="I3" s="4">
        <f aca="true" t="shared" si="6" ref="I3:I21">E3*24*3600+F3*3600+G3*60+H3</f>
        <v>698384</v>
      </c>
      <c r="J3" s="11">
        <f aca="true" t="shared" si="7" ref="J3:J21">(I3-I$3)/3600</f>
        <v>0</v>
      </c>
      <c r="K3" s="4" t="s">
        <v>20</v>
      </c>
      <c r="L3" s="5"/>
      <c r="M3" s="5"/>
      <c r="N3" s="5"/>
      <c r="O3" s="5"/>
      <c r="P3" s="6" t="e">
        <f>L3/$X$3*1000</f>
        <v>#DIV/0!</v>
      </c>
      <c r="Q3" s="6" t="e">
        <f>M3/$X$3*1000</f>
        <v>#DIV/0!</v>
      </c>
      <c r="R3" s="6" t="e">
        <f>N3/$X$3*1000</f>
        <v>#DIV/0!</v>
      </c>
      <c r="S3" s="6" t="e">
        <f>O3/$X$3*1000</f>
        <v>#DIV/0!</v>
      </c>
      <c r="V3" s="5"/>
      <c r="W3" s="7">
        <f>71*2</f>
        <v>142</v>
      </c>
      <c r="X3" s="8">
        <f>V3/W3</f>
        <v>0</v>
      </c>
    </row>
    <row r="4" spans="1:19" ht="15">
      <c r="A4" s="4" t="s">
        <v>21</v>
      </c>
      <c r="B4" s="4" t="s">
        <v>22</v>
      </c>
      <c r="C4" s="4" t="str">
        <f t="shared" si="0"/>
        <v>2012-02-08</v>
      </c>
      <c r="D4" s="4" t="str">
        <f t="shared" si="1"/>
        <v>02:43:12'</v>
      </c>
      <c r="E4" s="4">
        <f t="shared" si="2"/>
        <v>8</v>
      </c>
      <c r="F4" s="4">
        <f t="shared" si="3"/>
        <v>2</v>
      </c>
      <c r="G4" s="4">
        <f t="shared" si="4"/>
        <v>43</v>
      </c>
      <c r="H4" s="4">
        <f t="shared" si="5"/>
        <v>12</v>
      </c>
      <c r="I4" s="4">
        <f t="shared" si="6"/>
        <v>700992</v>
      </c>
      <c r="J4" s="11">
        <f t="shared" si="7"/>
        <v>0.7244444444444444</v>
      </c>
      <c r="K4" s="4" t="s">
        <v>20</v>
      </c>
      <c r="L4" s="5"/>
      <c r="M4" s="5"/>
      <c r="N4" s="5"/>
      <c r="O4" s="5"/>
      <c r="P4" s="6" t="e">
        <f aca="true" t="shared" si="8" ref="P4:P21">L4/$X$3*1000</f>
        <v>#DIV/0!</v>
      </c>
      <c r="Q4" s="6" t="e">
        <f aca="true" t="shared" si="9" ref="Q4:Q21">M4/$X$3*1000</f>
        <v>#DIV/0!</v>
      </c>
      <c r="R4" s="6" t="e">
        <f aca="true" t="shared" si="10" ref="R4:R21">N4/$X$3*1000</f>
        <v>#DIV/0!</v>
      </c>
      <c r="S4" s="6" t="e">
        <f aca="true" t="shared" si="11" ref="S4:S21">O4/$X$3*1000</f>
        <v>#DIV/0!</v>
      </c>
    </row>
    <row r="5" spans="1:19" ht="15">
      <c r="A5" s="4" t="s">
        <v>23</v>
      </c>
      <c r="B5" s="4" t="s">
        <v>24</v>
      </c>
      <c r="C5" s="4" t="str">
        <f t="shared" si="0"/>
        <v>2012-02-08</v>
      </c>
      <c r="D5" s="4" t="str">
        <f t="shared" si="1"/>
        <v>03:29:31'</v>
      </c>
      <c r="E5" s="4">
        <f t="shared" si="2"/>
        <v>8</v>
      </c>
      <c r="F5" s="4">
        <f t="shared" si="3"/>
        <v>3</v>
      </c>
      <c r="G5" s="4">
        <f t="shared" si="4"/>
        <v>29</v>
      </c>
      <c r="H5" s="4">
        <f t="shared" si="5"/>
        <v>31</v>
      </c>
      <c r="I5" s="4">
        <f t="shared" si="6"/>
        <v>703771</v>
      </c>
      <c r="J5" s="11">
        <f t="shared" si="7"/>
        <v>1.496388888888889</v>
      </c>
      <c r="K5" s="4" t="s">
        <v>20</v>
      </c>
      <c r="L5" s="5"/>
      <c r="M5" s="5"/>
      <c r="N5" s="5"/>
      <c r="O5" s="5"/>
      <c r="P5" s="6" t="e">
        <f t="shared" si="8"/>
        <v>#DIV/0!</v>
      </c>
      <c r="Q5" s="6" t="e">
        <f t="shared" si="9"/>
        <v>#DIV/0!</v>
      </c>
      <c r="R5" s="6" t="e">
        <f t="shared" si="10"/>
        <v>#DIV/0!</v>
      </c>
      <c r="S5" s="6" t="e">
        <f t="shared" si="11"/>
        <v>#DIV/0!</v>
      </c>
    </row>
    <row r="6" spans="1:19" ht="15">
      <c r="A6" s="4" t="s">
        <v>25</v>
      </c>
      <c r="B6" s="4" t="s">
        <v>26</v>
      </c>
      <c r="C6" s="4" t="str">
        <f t="shared" si="0"/>
        <v>2012-02-08</v>
      </c>
      <c r="D6" s="4" t="str">
        <f t="shared" si="1"/>
        <v>04:02:05'</v>
      </c>
      <c r="E6" s="4">
        <f t="shared" si="2"/>
        <v>8</v>
      </c>
      <c r="F6" s="4">
        <f t="shared" si="3"/>
        <v>4</v>
      </c>
      <c r="G6" s="4">
        <f t="shared" si="4"/>
        <v>2</v>
      </c>
      <c r="H6" s="4">
        <f t="shared" si="5"/>
        <v>5</v>
      </c>
      <c r="I6" s="4">
        <f t="shared" si="6"/>
        <v>705725</v>
      </c>
      <c r="J6" s="11">
        <f t="shared" si="7"/>
        <v>2.0391666666666666</v>
      </c>
      <c r="K6" s="4" t="s">
        <v>20</v>
      </c>
      <c r="L6" s="5"/>
      <c r="M6" s="5"/>
      <c r="N6" s="5"/>
      <c r="O6" s="5"/>
      <c r="P6" s="6" t="e">
        <f t="shared" si="8"/>
        <v>#DIV/0!</v>
      </c>
      <c r="Q6" s="6" t="e">
        <f t="shared" si="9"/>
        <v>#DIV/0!</v>
      </c>
      <c r="R6" s="6" t="e">
        <f t="shared" si="10"/>
        <v>#DIV/0!</v>
      </c>
      <c r="S6" s="6" t="e">
        <f t="shared" si="11"/>
        <v>#DIV/0!</v>
      </c>
    </row>
    <row r="7" spans="1:19" ht="15">
      <c r="A7" s="4" t="s">
        <v>27</v>
      </c>
      <c r="B7" s="4" t="s">
        <v>28</v>
      </c>
      <c r="C7" s="4" t="str">
        <f t="shared" si="0"/>
        <v>2012-02-09</v>
      </c>
      <c r="D7" s="4" t="str">
        <f t="shared" si="1"/>
        <v>01:01:04'</v>
      </c>
      <c r="E7" s="4">
        <f t="shared" si="2"/>
        <v>9</v>
      </c>
      <c r="F7" s="4">
        <f t="shared" si="3"/>
        <v>1</v>
      </c>
      <c r="G7" s="4">
        <f t="shared" si="4"/>
        <v>1</v>
      </c>
      <c r="H7" s="4">
        <f t="shared" si="5"/>
        <v>4</v>
      </c>
      <c r="I7" s="4">
        <f t="shared" si="6"/>
        <v>781264</v>
      </c>
      <c r="J7" s="11">
        <f t="shared" si="7"/>
        <v>23.022222222222222</v>
      </c>
      <c r="K7" s="4" t="s">
        <v>29</v>
      </c>
      <c r="L7" s="5"/>
      <c r="M7" s="5"/>
      <c r="N7" s="5"/>
      <c r="O7" s="5"/>
      <c r="P7" s="6" t="e">
        <f t="shared" si="8"/>
        <v>#DIV/0!</v>
      </c>
      <c r="Q7" s="6" t="e">
        <f t="shared" si="9"/>
        <v>#DIV/0!</v>
      </c>
      <c r="R7" s="6" t="e">
        <f t="shared" si="10"/>
        <v>#DIV/0!</v>
      </c>
      <c r="S7" s="6" t="e">
        <f t="shared" si="11"/>
        <v>#DIV/0!</v>
      </c>
    </row>
    <row r="8" spans="1:19" ht="15">
      <c r="A8" s="4" t="s">
        <v>30</v>
      </c>
      <c r="B8" s="4" t="s">
        <v>31</v>
      </c>
      <c r="C8" s="4" t="str">
        <f t="shared" si="0"/>
        <v>2012-02-09</v>
      </c>
      <c r="D8" s="4" t="str">
        <f t="shared" si="1"/>
        <v>01:59:40'</v>
      </c>
      <c r="E8" s="4">
        <f t="shared" si="2"/>
        <v>9</v>
      </c>
      <c r="F8" s="4">
        <f t="shared" si="3"/>
        <v>1</v>
      </c>
      <c r="G8" s="4">
        <f t="shared" si="4"/>
        <v>59</v>
      </c>
      <c r="H8" s="4">
        <f t="shared" si="5"/>
        <v>40</v>
      </c>
      <c r="I8" s="4">
        <f t="shared" si="6"/>
        <v>784780</v>
      </c>
      <c r="J8" s="11">
        <f t="shared" si="7"/>
        <v>23.99888888888889</v>
      </c>
      <c r="K8" s="4" t="s">
        <v>29</v>
      </c>
      <c r="L8" s="5"/>
      <c r="M8" s="5"/>
      <c r="N8" s="5"/>
      <c r="O8" s="5"/>
      <c r="P8" s="6" t="e">
        <f t="shared" si="8"/>
        <v>#DIV/0!</v>
      </c>
      <c r="Q8" s="6" t="e">
        <f t="shared" si="9"/>
        <v>#DIV/0!</v>
      </c>
      <c r="R8" s="6" t="e">
        <f t="shared" si="10"/>
        <v>#DIV/0!</v>
      </c>
      <c r="S8" s="6" t="e">
        <f t="shared" si="11"/>
        <v>#DIV/0!</v>
      </c>
    </row>
    <row r="9" spans="1:19" ht="15">
      <c r="A9" s="4" t="s">
        <v>32</v>
      </c>
      <c r="B9" s="4" t="s">
        <v>33</v>
      </c>
      <c r="C9" s="4" t="str">
        <f t="shared" si="0"/>
        <v>2012-02-09</v>
      </c>
      <c r="D9" s="4" t="str">
        <f t="shared" si="1"/>
        <v>03:04:15'</v>
      </c>
      <c r="E9" s="4">
        <f t="shared" si="2"/>
        <v>9</v>
      </c>
      <c r="F9" s="4">
        <f t="shared" si="3"/>
        <v>3</v>
      </c>
      <c r="G9" s="4">
        <f t="shared" si="4"/>
        <v>4</v>
      </c>
      <c r="H9" s="4">
        <f t="shared" si="5"/>
        <v>15</v>
      </c>
      <c r="I9" s="4">
        <f t="shared" si="6"/>
        <v>788655</v>
      </c>
      <c r="J9" s="11">
        <f t="shared" si="7"/>
        <v>25.075277777777778</v>
      </c>
      <c r="K9" s="4" t="s">
        <v>29</v>
      </c>
      <c r="L9" s="5"/>
      <c r="M9" s="5"/>
      <c r="N9" s="5"/>
      <c r="O9" s="5"/>
      <c r="P9" s="6" t="e">
        <f t="shared" si="8"/>
        <v>#DIV/0!</v>
      </c>
      <c r="Q9" s="6" t="e">
        <f t="shared" si="9"/>
        <v>#DIV/0!</v>
      </c>
      <c r="R9" s="6" t="e">
        <f t="shared" si="10"/>
        <v>#DIV/0!</v>
      </c>
      <c r="S9" s="6" t="e">
        <f t="shared" si="11"/>
        <v>#DIV/0!</v>
      </c>
    </row>
    <row r="10" spans="1:19" ht="15">
      <c r="A10" s="4" t="s">
        <v>34</v>
      </c>
      <c r="B10" s="4" t="s">
        <v>35</v>
      </c>
      <c r="C10" s="4" t="str">
        <f t="shared" si="0"/>
        <v>2012-02-11</v>
      </c>
      <c r="D10" s="4" t="str">
        <f t="shared" si="1"/>
        <v>00:11:12'</v>
      </c>
      <c r="E10" s="4">
        <f t="shared" si="2"/>
        <v>11</v>
      </c>
      <c r="F10" s="4">
        <f t="shared" si="3"/>
        <v>0</v>
      </c>
      <c r="G10" s="4">
        <f t="shared" si="4"/>
        <v>11</v>
      </c>
      <c r="H10" s="4">
        <f t="shared" si="5"/>
        <v>12</v>
      </c>
      <c r="I10" s="4">
        <f t="shared" si="6"/>
        <v>951072</v>
      </c>
      <c r="J10" s="11">
        <f t="shared" si="7"/>
        <v>70.19111111111111</v>
      </c>
      <c r="K10" s="4" t="s">
        <v>36</v>
      </c>
      <c r="L10" s="5"/>
      <c r="M10" s="5"/>
      <c r="N10" s="5"/>
      <c r="O10" s="5"/>
      <c r="P10" s="6" t="e">
        <f t="shared" si="8"/>
        <v>#DIV/0!</v>
      </c>
      <c r="Q10" s="6" t="e">
        <f t="shared" si="9"/>
        <v>#DIV/0!</v>
      </c>
      <c r="R10" s="6" t="e">
        <f t="shared" si="10"/>
        <v>#DIV/0!</v>
      </c>
      <c r="S10" s="6" t="e">
        <f t="shared" si="11"/>
        <v>#DIV/0!</v>
      </c>
    </row>
    <row r="11" spans="1:19" ht="15">
      <c r="A11" s="4" t="s">
        <v>37</v>
      </c>
      <c r="B11" s="4" t="s">
        <v>38</v>
      </c>
      <c r="C11" s="4" t="str">
        <f t="shared" si="0"/>
        <v>2012-02-11</v>
      </c>
      <c r="D11" s="4" t="str">
        <f t="shared" si="1"/>
        <v>01:10:52'</v>
      </c>
      <c r="E11" s="4">
        <f t="shared" si="2"/>
        <v>11</v>
      </c>
      <c r="F11" s="4">
        <f t="shared" si="3"/>
        <v>1</v>
      </c>
      <c r="G11" s="4">
        <f t="shared" si="4"/>
        <v>10</v>
      </c>
      <c r="H11" s="4">
        <f t="shared" si="5"/>
        <v>52</v>
      </c>
      <c r="I11" s="4">
        <f t="shared" si="6"/>
        <v>954652</v>
      </c>
      <c r="J11" s="11">
        <f t="shared" si="7"/>
        <v>71.18555555555555</v>
      </c>
      <c r="K11" s="4" t="s">
        <v>36</v>
      </c>
      <c r="L11" s="5"/>
      <c r="M11" s="5"/>
      <c r="N11" s="5"/>
      <c r="O11" s="5"/>
      <c r="P11" s="6" t="e">
        <f t="shared" si="8"/>
        <v>#DIV/0!</v>
      </c>
      <c r="Q11" s="6" t="e">
        <f t="shared" si="9"/>
        <v>#DIV/0!</v>
      </c>
      <c r="R11" s="6" t="e">
        <f t="shared" si="10"/>
        <v>#DIV/0!</v>
      </c>
      <c r="S11" s="6" t="e">
        <f t="shared" si="11"/>
        <v>#DIV/0!</v>
      </c>
    </row>
    <row r="12" spans="1:19" ht="15">
      <c r="A12" s="4" t="s">
        <v>39</v>
      </c>
      <c r="B12" s="4" t="s">
        <v>40</v>
      </c>
      <c r="C12" s="4" t="str">
        <f t="shared" si="0"/>
        <v>2012-02-11</v>
      </c>
      <c r="D12" s="4" t="str">
        <f t="shared" si="1"/>
        <v>02:13:43'</v>
      </c>
      <c r="E12" s="4">
        <f t="shared" si="2"/>
        <v>11</v>
      </c>
      <c r="F12" s="4">
        <f t="shared" si="3"/>
        <v>2</v>
      </c>
      <c r="G12" s="4">
        <f t="shared" si="4"/>
        <v>13</v>
      </c>
      <c r="H12" s="4">
        <f t="shared" si="5"/>
        <v>43</v>
      </c>
      <c r="I12" s="4">
        <f t="shared" si="6"/>
        <v>958423</v>
      </c>
      <c r="J12" s="11">
        <f t="shared" si="7"/>
        <v>72.23305555555555</v>
      </c>
      <c r="K12" s="4" t="s">
        <v>36</v>
      </c>
      <c r="L12" s="5"/>
      <c r="M12" s="5"/>
      <c r="N12" s="5"/>
      <c r="O12" s="5"/>
      <c r="P12" s="6" t="e">
        <f t="shared" si="8"/>
        <v>#DIV/0!</v>
      </c>
      <c r="Q12" s="6" t="e">
        <f t="shared" si="9"/>
        <v>#DIV/0!</v>
      </c>
      <c r="R12" s="6" t="e">
        <f t="shared" si="10"/>
        <v>#DIV/0!</v>
      </c>
      <c r="S12" s="6" t="e">
        <f t="shared" si="11"/>
        <v>#DIV/0!</v>
      </c>
    </row>
    <row r="13" spans="1:19" ht="15">
      <c r="A13" s="4" t="s">
        <v>41</v>
      </c>
      <c r="B13" s="4" t="s">
        <v>42</v>
      </c>
      <c r="C13" s="4" t="str">
        <f t="shared" si="0"/>
        <v>2012-02-11</v>
      </c>
      <c r="D13" s="4" t="str">
        <f t="shared" si="1"/>
        <v>03:08:15'</v>
      </c>
      <c r="E13" s="4">
        <f t="shared" si="2"/>
        <v>11</v>
      </c>
      <c r="F13" s="4">
        <f t="shared" si="3"/>
        <v>3</v>
      </c>
      <c r="G13" s="4">
        <f t="shared" si="4"/>
        <v>8</v>
      </c>
      <c r="H13" s="4">
        <f t="shared" si="5"/>
        <v>15</v>
      </c>
      <c r="I13" s="4">
        <f t="shared" si="6"/>
        <v>961695</v>
      </c>
      <c r="J13" s="11">
        <f t="shared" si="7"/>
        <v>73.14194444444445</v>
      </c>
      <c r="K13" s="4" t="s">
        <v>36</v>
      </c>
      <c r="L13" s="5"/>
      <c r="M13" s="5"/>
      <c r="N13" s="5"/>
      <c r="O13" s="5"/>
      <c r="P13" s="6" t="e">
        <f t="shared" si="8"/>
        <v>#DIV/0!</v>
      </c>
      <c r="Q13" s="6" t="e">
        <f t="shared" si="9"/>
        <v>#DIV/0!</v>
      </c>
      <c r="R13" s="6" t="e">
        <f t="shared" si="10"/>
        <v>#DIV/0!</v>
      </c>
      <c r="S13" s="6" t="e">
        <f t="shared" si="11"/>
        <v>#DIV/0!</v>
      </c>
    </row>
    <row r="14" spans="1:19" ht="15">
      <c r="A14" s="4" t="s">
        <v>43</v>
      </c>
      <c r="B14" s="4" t="s">
        <v>44</v>
      </c>
      <c r="C14" s="4" t="str">
        <f t="shared" si="0"/>
        <v>2012-02-11</v>
      </c>
      <c r="D14" s="4" t="str">
        <f t="shared" si="1"/>
        <v>23:48:22'</v>
      </c>
      <c r="E14" s="4">
        <f t="shared" si="2"/>
        <v>11</v>
      </c>
      <c r="F14" s="4">
        <f t="shared" si="3"/>
        <v>23</v>
      </c>
      <c r="G14" s="4">
        <f t="shared" si="4"/>
        <v>48</v>
      </c>
      <c r="H14" s="4">
        <f t="shared" si="5"/>
        <v>22</v>
      </c>
      <c r="I14" s="4">
        <f t="shared" si="6"/>
        <v>1036102</v>
      </c>
      <c r="J14" s="11">
        <f t="shared" si="7"/>
        <v>93.81055555555555</v>
      </c>
      <c r="K14" s="4" t="s">
        <v>36</v>
      </c>
      <c r="L14" s="5"/>
      <c r="M14" s="5"/>
      <c r="N14" s="5"/>
      <c r="O14" s="5"/>
      <c r="P14" s="6" t="e">
        <f t="shared" si="8"/>
        <v>#DIV/0!</v>
      </c>
      <c r="Q14" s="6" t="e">
        <f t="shared" si="9"/>
        <v>#DIV/0!</v>
      </c>
      <c r="R14" s="6" t="e">
        <f t="shared" si="10"/>
        <v>#DIV/0!</v>
      </c>
      <c r="S14" s="6" t="e">
        <f t="shared" si="11"/>
        <v>#DIV/0!</v>
      </c>
    </row>
    <row r="15" spans="1:19" ht="15">
      <c r="A15" s="4" t="s">
        <v>45</v>
      </c>
      <c r="B15" s="4" t="s">
        <v>46</v>
      </c>
      <c r="C15" s="4" t="str">
        <f t="shared" si="0"/>
        <v>2012-02-12</v>
      </c>
      <c r="D15" s="4" t="str">
        <f t="shared" si="1"/>
        <v>00:40:33'</v>
      </c>
      <c r="E15" s="4">
        <f t="shared" si="2"/>
        <v>12</v>
      </c>
      <c r="F15" s="4">
        <f t="shared" si="3"/>
        <v>0</v>
      </c>
      <c r="G15" s="4">
        <f t="shared" si="4"/>
        <v>40</v>
      </c>
      <c r="H15" s="4">
        <f t="shared" si="5"/>
        <v>33</v>
      </c>
      <c r="I15" s="4">
        <f t="shared" si="6"/>
        <v>1039233</v>
      </c>
      <c r="J15" s="11">
        <f t="shared" si="7"/>
        <v>94.68027777777777</v>
      </c>
      <c r="K15" s="4" t="s">
        <v>36</v>
      </c>
      <c r="L15" s="5"/>
      <c r="M15" s="5"/>
      <c r="N15" s="5"/>
      <c r="O15" s="5"/>
      <c r="P15" s="6" t="e">
        <f t="shared" si="8"/>
        <v>#DIV/0!</v>
      </c>
      <c r="Q15" s="6" t="e">
        <f t="shared" si="9"/>
        <v>#DIV/0!</v>
      </c>
      <c r="R15" s="6" t="e">
        <f t="shared" si="10"/>
        <v>#DIV/0!</v>
      </c>
      <c r="S15" s="6" t="e">
        <f t="shared" si="11"/>
        <v>#DIV/0!</v>
      </c>
    </row>
    <row r="16" spans="1:19" ht="15">
      <c r="A16" s="4" t="s">
        <v>47</v>
      </c>
      <c r="B16" s="4" t="s">
        <v>48</v>
      </c>
      <c r="C16" s="4" t="str">
        <f t="shared" si="0"/>
        <v>2012-02-12</v>
      </c>
      <c r="D16" s="4" t="str">
        <f t="shared" si="1"/>
        <v>01:41:47'</v>
      </c>
      <c r="E16" s="4">
        <f t="shared" si="2"/>
        <v>12</v>
      </c>
      <c r="F16" s="4">
        <f t="shared" si="3"/>
        <v>1</v>
      </c>
      <c r="G16" s="4">
        <f t="shared" si="4"/>
        <v>41</v>
      </c>
      <c r="H16" s="4">
        <f t="shared" si="5"/>
        <v>47</v>
      </c>
      <c r="I16" s="4">
        <f t="shared" si="6"/>
        <v>1042907</v>
      </c>
      <c r="J16" s="11">
        <f t="shared" si="7"/>
        <v>95.70083333333334</v>
      </c>
      <c r="K16" s="4" t="s">
        <v>36</v>
      </c>
      <c r="L16" s="5"/>
      <c r="M16" s="5"/>
      <c r="N16" s="5"/>
      <c r="O16" s="5"/>
      <c r="P16" s="6" t="e">
        <f t="shared" si="8"/>
        <v>#DIV/0!</v>
      </c>
      <c r="Q16" s="6" t="e">
        <f t="shared" si="9"/>
        <v>#DIV/0!</v>
      </c>
      <c r="R16" s="6" t="e">
        <f t="shared" si="10"/>
        <v>#DIV/0!</v>
      </c>
      <c r="S16" s="6" t="e">
        <f t="shared" si="11"/>
        <v>#DIV/0!</v>
      </c>
    </row>
    <row r="17" spans="1:19" ht="15">
      <c r="A17" s="4" t="s">
        <v>49</v>
      </c>
      <c r="B17" s="4" t="s">
        <v>50</v>
      </c>
      <c r="C17" s="4" t="str">
        <f t="shared" si="0"/>
        <v>2012-02-12</v>
      </c>
      <c r="D17" s="4" t="str">
        <f t="shared" si="1"/>
        <v>02:46:53'</v>
      </c>
      <c r="E17" s="4">
        <f t="shared" si="2"/>
        <v>12</v>
      </c>
      <c r="F17" s="4">
        <f t="shared" si="3"/>
        <v>2</v>
      </c>
      <c r="G17" s="4">
        <f t="shared" si="4"/>
        <v>46</v>
      </c>
      <c r="H17" s="4">
        <f t="shared" si="5"/>
        <v>53</v>
      </c>
      <c r="I17" s="4">
        <f t="shared" si="6"/>
        <v>1046813</v>
      </c>
      <c r="J17" s="11">
        <f t="shared" si="7"/>
        <v>96.78583333333333</v>
      </c>
      <c r="K17" s="4" t="s">
        <v>36</v>
      </c>
      <c r="L17" s="5"/>
      <c r="M17" s="5"/>
      <c r="N17" s="5"/>
      <c r="O17" s="5"/>
      <c r="P17" s="6" t="e">
        <f t="shared" si="8"/>
        <v>#DIV/0!</v>
      </c>
      <c r="Q17" s="6" t="e">
        <f t="shared" si="9"/>
        <v>#DIV/0!</v>
      </c>
      <c r="R17" s="6" t="e">
        <f t="shared" si="10"/>
        <v>#DIV/0!</v>
      </c>
      <c r="S17" s="6" t="e">
        <f t="shared" si="11"/>
        <v>#DIV/0!</v>
      </c>
    </row>
    <row r="18" spans="1:19" ht="15">
      <c r="A18" s="4" t="s">
        <v>51</v>
      </c>
      <c r="B18" s="4" t="s">
        <v>52</v>
      </c>
      <c r="C18" s="4" t="str">
        <f t="shared" si="0"/>
        <v>2012-02-12</v>
      </c>
      <c r="D18" s="4" t="str">
        <f t="shared" si="1"/>
        <v>23:46:27'</v>
      </c>
      <c r="E18" s="4">
        <f t="shared" si="2"/>
        <v>12</v>
      </c>
      <c r="F18" s="4">
        <f t="shared" si="3"/>
        <v>23</v>
      </c>
      <c r="G18" s="4">
        <f t="shared" si="4"/>
        <v>46</v>
      </c>
      <c r="H18" s="4">
        <f t="shared" si="5"/>
        <v>27</v>
      </c>
      <c r="I18" s="4">
        <f t="shared" si="6"/>
        <v>1122387</v>
      </c>
      <c r="J18" s="11">
        <f t="shared" si="7"/>
        <v>117.7786111111111</v>
      </c>
      <c r="K18" s="4" t="s">
        <v>53</v>
      </c>
      <c r="L18" s="5"/>
      <c r="M18" s="5"/>
      <c r="N18" s="5"/>
      <c r="O18" s="5"/>
      <c r="P18" s="6" t="e">
        <f t="shared" si="8"/>
        <v>#DIV/0!</v>
      </c>
      <c r="Q18" s="6" t="e">
        <f t="shared" si="9"/>
        <v>#DIV/0!</v>
      </c>
      <c r="R18" s="6" t="e">
        <f t="shared" si="10"/>
        <v>#DIV/0!</v>
      </c>
      <c r="S18" s="6" t="e">
        <f t="shared" si="11"/>
        <v>#DIV/0!</v>
      </c>
    </row>
    <row r="19" spans="1:19" ht="15">
      <c r="A19" s="4" t="s">
        <v>54</v>
      </c>
      <c r="B19" s="4" t="s">
        <v>55</v>
      </c>
      <c r="C19" s="4" t="str">
        <f t="shared" si="0"/>
        <v>2012-02-13</v>
      </c>
      <c r="D19" s="4" t="str">
        <f t="shared" si="1"/>
        <v>00:37:42'</v>
      </c>
      <c r="E19" s="4">
        <f t="shared" si="2"/>
        <v>13</v>
      </c>
      <c r="F19" s="4">
        <f t="shared" si="3"/>
        <v>0</v>
      </c>
      <c r="G19" s="4">
        <f t="shared" si="4"/>
        <v>37</v>
      </c>
      <c r="H19" s="4">
        <f t="shared" si="5"/>
        <v>42</v>
      </c>
      <c r="I19" s="4">
        <f t="shared" si="6"/>
        <v>1125462</v>
      </c>
      <c r="J19" s="11">
        <f t="shared" si="7"/>
        <v>118.63277777777778</v>
      </c>
      <c r="K19" s="4" t="s">
        <v>53</v>
      </c>
      <c r="L19" s="5"/>
      <c r="M19" s="5"/>
      <c r="N19" s="5"/>
      <c r="O19" s="5"/>
      <c r="P19" s="6" t="e">
        <f t="shared" si="8"/>
        <v>#DIV/0!</v>
      </c>
      <c r="Q19" s="6" t="e">
        <f t="shared" si="9"/>
        <v>#DIV/0!</v>
      </c>
      <c r="R19" s="6" t="e">
        <f t="shared" si="10"/>
        <v>#DIV/0!</v>
      </c>
      <c r="S19" s="6" t="e">
        <f t="shared" si="11"/>
        <v>#DIV/0!</v>
      </c>
    </row>
    <row r="20" spans="1:19" ht="15">
      <c r="A20" s="4" t="s">
        <v>56</v>
      </c>
      <c r="B20" s="4" t="s">
        <v>57</v>
      </c>
      <c r="C20" s="4" t="str">
        <f t="shared" si="0"/>
        <v>2012-02-13</v>
      </c>
      <c r="D20" s="4" t="str">
        <f t="shared" si="1"/>
        <v>01:55:01'</v>
      </c>
      <c r="E20" s="4">
        <f t="shared" si="2"/>
        <v>13</v>
      </c>
      <c r="F20" s="4">
        <f t="shared" si="3"/>
        <v>1</v>
      </c>
      <c r="G20" s="4">
        <f t="shared" si="4"/>
        <v>55</v>
      </c>
      <c r="H20" s="4">
        <f t="shared" si="5"/>
        <v>1</v>
      </c>
      <c r="I20" s="4">
        <f t="shared" si="6"/>
        <v>1130101</v>
      </c>
      <c r="J20" s="11">
        <f t="shared" si="7"/>
        <v>119.92138888888888</v>
      </c>
      <c r="K20" s="4" t="s">
        <v>53</v>
      </c>
      <c r="L20" s="5"/>
      <c r="M20" s="5"/>
      <c r="N20" s="5"/>
      <c r="O20" s="5"/>
      <c r="P20" s="6" t="e">
        <f>L20/$X$3*1000</f>
        <v>#DIV/0!</v>
      </c>
      <c r="Q20" s="6" t="e">
        <f>M20/$X$3*1000</f>
        <v>#DIV/0!</v>
      </c>
      <c r="R20" s="6" t="e">
        <f>N20/$X$3*1000</f>
        <v>#DIV/0!</v>
      </c>
      <c r="S20" s="6" t="e">
        <f>O20/$X$3*1000</f>
        <v>#DIV/0!</v>
      </c>
    </row>
    <row r="21" spans="1:19" ht="15">
      <c r="A21" s="4" t="s">
        <v>58</v>
      </c>
      <c r="B21" s="4" t="s">
        <v>59</v>
      </c>
      <c r="C21" s="4" t="str">
        <f t="shared" si="0"/>
        <v>2012-02-13</v>
      </c>
      <c r="D21" s="4" t="str">
        <f t="shared" si="1"/>
        <v>02:41:38'</v>
      </c>
      <c r="E21" s="4">
        <f t="shared" si="2"/>
        <v>13</v>
      </c>
      <c r="F21" s="4">
        <f t="shared" si="3"/>
        <v>2</v>
      </c>
      <c r="G21" s="4">
        <f t="shared" si="4"/>
        <v>41</v>
      </c>
      <c r="H21" s="4">
        <f t="shared" si="5"/>
        <v>38</v>
      </c>
      <c r="I21" s="4">
        <f t="shared" si="6"/>
        <v>1132898</v>
      </c>
      <c r="J21" s="11">
        <f t="shared" si="7"/>
        <v>120.69833333333334</v>
      </c>
      <c r="K21" s="4" t="s">
        <v>53</v>
      </c>
      <c r="L21" s="5"/>
      <c r="M21" s="5"/>
      <c r="N21" s="5"/>
      <c r="O21" s="5"/>
      <c r="P21" s="6" t="e">
        <f t="shared" si="8"/>
        <v>#DIV/0!</v>
      </c>
      <c r="Q21" s="6" t="e">
        <f t="shared" si="9"/>
        <v>#DIV/0!</v>
      </c>
      <c r="R21" s="6" t="e">
        <f t="shared" si="10"/>
        <v>#DIV/0!</v>
      </c>
      <c r="S21" s="6" t="e">
        <f t="shared" si="11"/>
        <v>#DIV/0!</v>
      </c>
    </row>
    <row r="29" ht="12.75">
      <c r="B29" t="s">
        <v>60</v>
      </c>
    </row>
    <row r="31" spans="6:7" ht="12.75">
      <c r="F31" t="s">
        <v>61</v>
      </c>
      <c r="G31" t="s">
        <v>62</v>
      </c>
    </row>
    <row r="32" spans="6:7" ht="12.75">
      <c r="F32" t="s">
        <v>11</v>
      </c>
      <c r="G32" t="s">
        <v>63</v>
      </c>
    </row>
    <row r="33" spans="6:7" ht="12.75">
      <c r="F33" t="s">
        <v>12</v>
      </c>
      <c r="G33" t="s">
        <v>64</v>
      </c>
    </row>
    <row r="34" spans="6:7" ht="12.75">
      <c r="F34" t="s">
        <v>13</v>
      </c>
      <c r="G34" t="s">
        <v>65</v>
      </c>
    </row>
    <row r="35" spans="6:7" ht="12.75">
      <c r="F35" t="s">
        <v>14</v>
      </c>
      <c r="G35" t="s">
        <v>66</v>
      </c>
    </row>
  </sheetData>
  <sheetProtection sheet="1" objects="1" scenarios="1" selectLockedCells="1"/>
  <printOptions/>
  <pageMargins left="0.25" right="0.25" top="0.25" bottom="0.25" header="0.5118055555555555" footer="0.5118055555555555"/>
  <pageSetup firstPageNumber="1" useFirstPageNumber="1" fitToHeight="1" fitToWidth="1" horizontalDpi="600" verticalDpi="600" orientation="landscape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="110" zoomScaleNormal="110" zoomScalePageLayoutView="0" workbookViewId="0" topLeftCell="A1">
      <selection activeCell="A17" sqref="A17"/>
    </sheetView>
  </sheetViews>
  <sheetFormatPr defaultColWidth="11.57421875" defaultRowHeight="12.75"/>
  <sheetData/>
  <sheetProtection selectLockedCells="1" selectUnlockedCells="1"/>
  <printOptions/>
  <pageMargins left="0.25" right="0.25" top="0.25" bottom="0.25" header="0.5118055555555555" footer="0.5118055555555555"/>
  <pageSetup fitToHeight="1" fitToWidth="1" horizontalDpi="300" verticalDpi="300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Delain, Kisha M.</dc:creator>
  <cp:keywords/>
  <dc:description/>
  <cp:lastModifiedBy>Kisha</cp:lastModifiedBy>
  <cp:lastPrinted>2012-07-31T15:12:40Z</cp:lastPrinted>
  <dcterms:created xsi:type="dcterms:W3CDTF">2012-07-31T15:05:31Z</dcterms:created>
  <dcterms:modified xsi:type="dcterms:W3CDTF">2012-11-05T18:54:02Z</dcterms:modified>
  <cp:category/>
  <cp:version/>
  <cp:contentType/>
  <cp:contentStatus/>
</cp:coreProperties>
</file>